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<sst xmlns="http://schemas.openxmlformats.org/spreadsheetml/2006/main" count="124" uniqueCount="111">
  <si>
    <t>Budget Line Items</t>
  </si>
  <si>
    <t>REVENUE</t>
  </si>
  <si>
    <t>Member Dues</t>
  </si>
  <si>
    <t>Fair Share Fees Income</t>
  </si>
  <si>
    <t>GTFF Trust/Insurance Admin Fees.</t>
  </si>
  <si>
    <t>Interest Income</t>
  </si>
  <si>
    <t>Other Income</t>
  </si>
  <si>
    <t>TOTAL REVENUE</t>
  </si>
  <si>
    <t>EXPENSES</t>
  </si>
  <si>
    <t>Building</t>
  </si>
  <si>
    <t>Rent</t>
  </si>
  <si>
    <t>Cleaning Services Expense</t>
  </si>
  <si>
    <t>HVAC Maint./Repair</t>
  </si>
  <si>
    <t>Other Maint./Repair</t>
  </si>
  <si>
    <t>Electricity</t>
  </si>
  <si>
    <t>Garbage</t>
  </si>
  <si>
    <t>Property Tax</t>
  </si>
  <si>
    <t>Mail</t>
  </si>
  <si>
    <t>Elections Postage</t>
  </si>
  <si>
    <t>External Printing</t>
  </si>
  <si>
    <t>Election Printing Expense</t>
  </si>
  <si>
    <t>Check Printing &amp; Bank Fees</t>
  </si>
  <si>
    <t>Internal Printing</t>
  </si>
  <si>
    <t>Copier Lease Expense</t>
  </si>
  <si>
    <t>Extra Copies Fee</t>
  </si>
  <si>
    <t>Equipment</t>
  </si>
  <si>
    <t>Professional Services</t>
  </si>
  <si>
    <t>Accounting Services</t>
  </si>
  <si>
    <t>Other Consultative Services</t>
  </si>
  <si>
    <t>Supplies</t>
  </si>
  <si>
    <t>Office Supplies</t>
  </si>
  <si>
    <t>Misc. Office Expense</t>
  </si>
  <si>
    <t>Misc.</t>
  </si>
  <si>
    <t>TOTAL OFFICE EXPENSES</t>
  </si>
  <si>
    <t>REPRESENTATION &amp; AFFILIATION</t>
  </si>
  <si>
    <t>AFL-CIO Fees</t>
  </si>
  <si>
    <t>AFT Fees</t>
  </si>
  <si>
    <t>AFT-Oregon Fees</t>
  </si>
  <si>
    <t>LCCLC Fees</t>
  </si>
  <si>
    <t>TOTAL REPRESENTATION AND AFFILIATION EXPENSES</t>
  </si>
  <si>
    <t>UNION EXPENSES</t>
  </si>
  <si>
    <t>Convention and Conferences</t>
  </si>
  <si>
    <t>AGEL</t>
  </si>
  <si>
    <t>CGEU</t>
  </si>
  <si>
    <t>AFT-Oregon Convention</t>
  </si>
  <si>
    <t>Winter/Summer School</t>
  </si>
  <si>
    <t>Other Conventions &amp; Conferences</t>
  </si>
  <si>
    <t>Meetings and Trainings</t>
  </si>
  <si>
    <t>General Membership Meetings</t>
  </si>
  <si>
    <t>Executive Council Meetings</t>
  </si>
  <si>
    <t>Organizing</t>
  </si>
  <si>
    <t>Promotional &amp; Recognition</t>
  </si>
  <si>
    <t>Socials &amp; Celebrations</t>
  </si>
  <si>
    <t>Volunteer Night Expense</t>
  </si>
  <si>
    <t>Organizing Grants</t>
  </si>
  <si>
    <t>Publications</t>
  </si>
  <si>
    <t>NW Labor Press</t>
  </si>
  <si>
    <t>Other Publications</t>
  </si>
  <si>
    <t>Contract Protection</t>
  </si>
  <si>
    <t>Arbitration</t>
  </si>
  <si>
    <t>External Relations</t>
  </si>
  <si>
    <t>Contributions/Donations</t>
  </si>
  <si>
    <t>TOTAL UNION EXPENSES</t>
  </si>
  <si>
    <t xml:space="preserve">HEALTH CARE ADMINISTRATION       </t>
  </si>
  <si>
    <t>Postage Meter Expense</t>
  </si>
  <si>
    <t>Insurance Printing Expense</t>
  </si>
  <si>
    <t>Insurance Postage/Shipping</t>
  </si>
  <si>
    <t>STAFF EXPENSES</t>
  </si>
  <si>
    <t>Wages &amp; Benefits</t>
  </si>
  <si>
    <t xml:space="preserve">  Researcher - temporary employee</t>
  </si>
  <si>
    <t xml:space="preserve">    Researcher wages</t>
  </si>
  <si>
    <t xml:space="preserve">  Chief Negotiator - temporary employee</t>
  </si>
  <si>
    <t xml:space="preserve">    Chief Negotiator wages</t>
  </si>
  <si>
    <t xml:space="preserve">  Benefits Administrator</t>
  </si>
  <si>
    <t xml:space="preserve">    Ed. &amp; Development</t>
  </si>
  <si>
    <t xml:space="preserve">    Health Benefits</t>
  </si>
  <si>
    <t xml:space="preserve">    Parking Allowance</t>
  </si>
  <si>
    <t xml:space="preserve">    Transportation Expense</t>
  </si>
  <si>
    <t xml:space="preserve">    Wages</t>
  </si>
  <si>
    <t xml:space="preserve">  Office Administrator</t>
  </si>
  <si>
    <t xml:space="preserve">  Organizer</t>
  </si>
  <si>
    <t xml:space="preserve">    Wages      </t>
  </si>
  <si>
    <t>Payroll and Insurance</t>
  </si>
  <si>
    <t>Payroll Taxes</t>
  </si>
  <si>
    <t>Payroll Administration Expense</t>
  </si>
  <si>
    <t>Workers' Comp. Insurance</t>
  </si>
  <si>
    <t xml:space="preserve"> </t>
  </si>
  <si>
    <t>TOTAL STAFF EXPENSES</t>
  </si>
  <si>
    <t>TOTAL EXPENSES</t>
  </si>
  <si>
    <t>NET INCOME</t>
  </si>
  <si>
    <t>Property/Liability Insurance</t>
  </si>
  <si>
    <t>Postage/Shipping</t>
  </si>
  <si>
    <t>General Printing</t>
  </si>
  <si>
    <t>Furniture &amp; Equipment</t>
  </si>
  <si>
    <t>ESSN</t>
  </si>
  <si>
    <t>OFFICE EXPENSES</t>
  </si>
  <si>
    <t xml:space="preserve">Political </t>
  </si>
  <si>
    <t>TOTAL HEALTH CARE ADMINISTRATION</t>
  </si>
  <si>
    <t>Meetings and trainings</t>
  </si>
  <si>
    <t>Anniversary Celebration</t>
  </si>
  <si>
    <t>Computer Equip., Software &amp; Maintance</t>
  </si>
  <si>
    <t>Telephone/Internet</t>
  </si>
  <si>
    <t>Elections</t>
  </si>
  <si>
    <t>Accounting Services - Audit</t>
  </si>
  <si>
    <t>05-06 Budget</t>
  </si>
  <si>
    <t xml:space="preserve"> 2006-2007 Budget  </t>
  </si>
  <si>
    <t>06-07 Budget</t>
  </si>
  <si>
    <t>E-Council Increase</t>
  </si>
  <si>
    <t>% Change</t>
  </si>
  <si>
    <t>% of Budget</t>
  </si>
  <si>
    <t>-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</si>
</sst>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"/>
    <numFmt numFmtId="166" formatCode="0.00_);\(0.00\)"/>
  </numFmts>
  <fonts count="7">
    <font>
      <sz val="10"/>
      <name val="Arial"/>
      <family val="0"/>
    </font>
    <font>
      <sz val="18"/>
      <name val="Arial Black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4" fontId="0" fillId="0" borderId="0" xfId="17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44" fontId="0" fillId="0" borderId="0" xfId="17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44" fontId="5" fillId="0" borderId="0" xfId="17" applyFont="1" applyFill="1" applyBorder="1" applyAlignment="1">
      <alignment horizontal="left"/>
    </xf>
    <xf numFmtId="44" fontId="6" fillId="0" borderId="0" xfId="17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/>
    </xf>
    <xf numFmtId="44" fontId="0" fillId="0" borderId="0" xfId="0" applyNumberFormat="1" applyFont="1" applyBorder="1" applyAlignment="1">
      <alignment/>
    </xf>
    <xf numFmtId="7" fontId="2" fillId="0" borderId="0" xfId="0" applyNumberFormat="1" applyFont="1" applyBorder="1" applyAlignment="1">
      <alignment/>
    </xf>
    <xf numFmtId="44" fontId="0" fillId="0" borderId="0" xfId="17" applyFont="1" applyFill="1" applyBorder="1" applyAlignment="1">
      <alignment horizontal="center" vertical="center"/>
    </xf>
    <xf numFmtId="44" fontId="2" fillId="0" borderId="0" xfId="17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3" fillId="0" borderId="0" xfId="0" applyNumberFormat="1" applyFont="1" applyBorder="1" applyAlignment="1">
      <alignment horizontal="left"/>
    </xf>
    <xf numFmtId="10" fontId="0" fillId="0" borderId="0" xfId="0" applyNumberFormat="1" applyFont="1" applyBorder="1" applyAlignment="1">
      <alignment/>
    </xf>
    <xf numFmtId="10" fontId="4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1"/>
  <sheetViews>
    <sheetView tabSelected="1" workbookViewId="0" topLeftCell="A1">
      <selection activeCell="H107" sqref="H107"/>
    </sheetView>
  </sheetViews>
  <sheetFormatPr defaultColWidth="9.140625" defaultRowHeight="12.75"/>
  <cols>
    <col min="1" max="1" width="52.8515625" style="2" bestFit="1" customWidth="1"/>
    <col min="2" max="2" width="17.28125" style="13" bestFit="1" customWidth="1"/>
    <col min="3" max="3" width="18.28125" style="23" customWidth="1"/>
    <col min="4" max="4" width="17.421875" style="41" customWidth="1"/>
    <col min="5" max="5" width="10.421875" style="35" customWidth="1"/>
    <col min="6" max="6" width="11.28125" style="35" bestFit="1" customWidth="1"/>
    <col min="7" max="7" width="11.28125" style="3" bestFit="1" customWidth="1"/>
    <col min="8" max="8" width="10.28125" style="3" bestFit="1" customWidth="1"/>
    <col min="9" max="16384" width="9.140625" style="3" customWidth="1"/>
  </cols>
  <sheetData>
    <row r="1" spans="1:6" ht="27">
      <c r="A1" s="1" t="s">
        <v>105</v>
      </c>
      <c r="B1" s="32" t="s">
        <v>104</v>
      </c>
      <c r="C1" s="33" t="s">
        <v>106</v>
      </c>
      <c r="D1" s="40" t="s">
        <v>107</v>
      </c>
      <c r="E1" s="34" t="s">
        <v>108</v>
      </c>
      <c r="F1" s="34" t="s">
        <v>109</v>
      </c>
    </row>
    <row r="2" spans="1:6" s="11" customFormat="1" ht="12.75">
      <c r="A2" s="4" t="s">
        <v>0</v>
      </c>
      <c r="B2" s="31"/>
      <c r="C2" s="24"/>
      <c r="D2" s="24"/>
      <c r="E2" s="34"/>
      <c r="F2" s="34"/>
    </row>
    <row r="3" ht="15.75">
      <c r="A3" s="5" t="s">
        <v>1</v>
      </c>
    </row>
    <row r="4" spans="1:6" ht="12.75">
      <c r="A4" s="6" t="s">
        <v>2</v>
      </c>
      <c r="B4" s="13">
        <v>204863.35</v>
      </c>
      <c r="C4" s="24">
        <v>216797.79</v>
      </c>
      <c r="E4" s="35">
        <f>(C4/B4)-1</f>
        <v>0.058255612826794145</v>
      </c>
      <c r="F4" s="34">
        <f>C4/$C$9</f>
        <v>0.57389647622648</v>
      </c>
    </row>
    <row r="5" spans="1:6" ht="12.75">
      <c r="A5" s="6" t="s">
        <v>3</v>
      </c>
      <c r="B5" s="13">
        <v>100369.89</v>
      </c>
      <c r="C5" s="24">
        <v>108297.84</v>
      </c>
      <c r="E5" s="35">
        <f>(C5/B5)-1</f>
        <v>0.07898733375118772</v>
      </c>
      <c r="F5" s="34">
        <f>C5/$C$9</f>
        <v>0.2866807302737686</v>
      </c>
    </row>
    <row r="6" spans="1:6" ht="12.75">
      <c r="A6" s="2" t="s">
        <v>4</v>
      </c>
      <c r="B6" s="13">
        <v>51819</v>
      </c>
      <c r="C6" s="24">
        <v>51819</v>
      </c>
      <c r="E6" s="35">
        <f>(C6/B6)-1</f>
        <v>0</v>
      </c>
      <c r="F6" s="34">
        <f>C6/$C$9</f>
        <v>0.13717271519040838</v>
      </c>
    </row>
    <row r="7" spans="1:6" ht="12.75">
      <c r="A7" s="2" t="s">
        <v>5</v>
      </c>
      <c r="B7" s="13">
        <v>300</v>
      </c>
      <c r="C7" s="24">
        <v>600</v>
      </c>
      <c r="E7" s="35">
        <f>(C7/B7)-1</f>
        <v>1</v>
      </c>
      <c r="F7" s="34">
        <f>C7/$C$9</f>
        <v>0.0015882905713009712</v>
      </c>
    </row>
    <row r="8" spans="1:6" ht="12.75">
      <c r="A8" s="2" t="s">
        <v>6</v>
      </c>
      <c r="B8" s="13">
        <v>100</v>
      </c>
      <c r="C8" s="24">
        <v>250</v>
      </c>
      <c r="E8" s="35">
        <f>(C8/B8)-1</f>
        <v>1.5</v>
      </c>
      <c r="F8" s="34">
        <f>C8/$C$9</f>
        <v>0.0006617877380420713</v>
      </c>
    </row>
    <row r="9" spans="1:6" ht="12.75">
      <c r="A9" s="7" t="s">
        <v>7</v>
      </c>
      <c r="B9" s="13">
        <f>SUM(B4:B8)</f>
        <v>357452.24</v>
      </c>
      <c r="C9" s="24">
        <f>SUM(C4:C8)</f>
        <v>377764.63</v>
      </c>
      <c r="E9" s="35">
        <f>(C9/B9)-1</f>
        <v>0.05682546569018565</v>
      </c>
      <c r="F9" s="34">
        <f>C9/$C$9</f>
        <v>1</v>
      </c>
    </row>
    <row r="10" ht="12.75">
      <c r="A10" s="7"/>
    </row>
    <row r="11" ht="12.75">
      <c r="A11" s="7"/>
    </row>
    <row r="12" ht="15.75">
      <c r="A12" s="5" t="s">
        <v>8</v>
      </c>
    </row>
    <row r="13" ht="12.75">
      <c r="A13" s="10" t="s">
        <v>34</v>
      </c>
    </row>
    <row r="14" spans="1:6" ht="12.75">
      <c r="A14" s="2" t="s">
        <v>37</v>
      </c>
      <c r="B14" s="13">
        <v>109699.12</v>
      </c>
      <c r="C14" s="24">
        <v>118639.6</v>
      </c>
      <c r="E14" s="35">
        <f>(C14/B14)-1</f>
        <v>0.08150001567925069</v>
      </c>
      <c r="F14" s="35">
        <f>C14/$C$124</f>
        <v>0.293275789383964</v>
      </c>
    </row>
    <row r="15" spans="1:6" ht="12.75">
      <c r="A15" s="2" t="s">
        <v>36</v>
      </c>
      <c r="B15" s="13">
        <v>58720</v>
      </c>
      <c r="C15" s="24">
        <v>66166</v>
      </c>
      <c r="E15" s="35">
        <f>(C15/B15)-1</f>
        <v>0.12680517711171668</v>
      </c>
      <c r="F15" s="35">
        <f aca="true" t="shared" si="0" ref="F15:F78">C15/$C$124</f>
        <v>0.1635616259695697</v>
      </c>
    </row>
    <row r="16" spans="1:6" ht="12.75">
      <c r="A16" s="2" t="s">
        <v>35</v>
      </c>
      <c r="B16" s="13">
        <v>8240</v>
      </c>
      <c r="C16" s="24">
        <v>10530</v>
      </c>
      <c r="E16" s="35">
        <f>(C16/B16)-1</f>
        <v>0.27791262135922334</v>
      </c>
      <c r="F16" s="35">
        <f t="shared" si="0"/>
        <v>0.026030044455756265</v>
      </c>
    </row>
    <row r="17" spans="1:6" ht="12.75">
      <c r="A17" s="2" t="s">
        <v>38</v>
      </c>
      <c r="B17" s="13">
        <v>2034.25</v>
      </c>
      <c r="C17" s="24">
        <v>2500</v>
      </c>
      <c r="E17" s="35">
        <f>(C17/B17)-1</f>
        <v>0.2289541600098317</v>
      </c>
      <c r="F17" s="35">
        <f t="shared" si="0"/>
        <v>0.0061799725678433675</v>
      </c>
    </row>
    <row r="18" spans="1:6" ht="12.75">
      <c r="A18" s="2" t="s">
        <v>94</v>
      </c>
      <c r="B18" s="13">
        <v>240</v>
      </c>
      <c r="C18" s="23">
        <v>240</v>
      </c>
      <c r="E18" s="35">
        <f>(C18/B18)-1</f>
        <v>0</v>
      </c>
      <c r="F18" s="35">
        <f t="shared" si="0"/>
        <v>0.0005932773665129632</v>
      </c>
    </row>
    <row r="19" spans="1:6" ht="12.75">
      <c r="A19" s="7" t="s">
        <v>39</v>
      </c>
      <c r="B19" s="13">
        <f>SUM(B14:B18)</f>
        <v>178933.37</v>
      </c>
      <c r="C19" s="24">
        <f>SUM(C14:C18)</f>
        <v>198075.6</v>
      </c>
      <c r="E19" s="35">
        <f>(C19/B19)-1</f>
        <v>0.10697965393486975</v>
      </c>
      <c r="F19" s="35">
        <f t="shared" si="0"/>
        <v>0.4896407097436463</v>
      </c>
    </row>
    <row r="20" ht="12.75">
      <c r="A20" s="7"/>
    </row>
    <row r="21" ht="12.75">
      <c r="A21" s="7"/>
    </row>
    <row r="22" spans="1:6" s="8" customFormat="1" ht="15.75">
      <c r="A22" s="14" t="s">
        <v>95</v>
      </c>
      <c r="B22" s="19"/>
      <c r="C22" s="25"/>
      <c r="D22" s="25"/>
      <c r="E22" s="36"/>
      <c r="F22" s="35"/>
    </row>
    <row r="23" spans="1:6" s="8" customFormat="1" ht="15.75">
      <c r="A23" s="9" t="s">
        <v>9</v>
      </c>
      <c r="B23" s="19"/>
      <c r="C23" s="25"/>
      <c r="D23" s="25"/>
      <c r="E23" s="36"/>
      <c r="F23" s="35"/>
    </row>
    <row r="24" spans="1:6" ht="12.75">
      <c r="A24" s="2" t="s">
        <v>10</v>
      </c>
      <c r="B24" s="13">
        <v>13200</v>
      </c>
      <c r="C24" s="24">
        <v>12000</v>
      </c>
      <c r="E24" s="35">
        <f>(C24/B24)-1</f>
        <v>-0.09090909090909094</v>
      </c>
      <c r="F24" s="35">
        <f t="shared" si="0"/>
        <v>0.029663868325648164</v>
      </c>
    </row>
    <row r="25" spans="1:6" ht="12.75">
      <c r="A25" s="2" t="s">
        <v>11</v>
      </c>
      <c r="B25" s="13">
        <v>1200</v>
      </c>
      <c r="C25" s="24">
        <v>1440</v>
      </c>
      <c r="D25" s="41">
        <v>1700</v>
      </c>
      <c r="E25" s="35">
        <f aca="true" t="shared" si="1" ref="E25:E32">(C25/B25)-1</f>
        <v>0.19999999999999996</v>
      </c>
      <c r="F25" s="35">
        <f t="shared" si="0"/>
        <v>0.0035596641990777796</v>
      </c>
    </row>
    <row r="26" spans="1:6" ht="12.75">
      <c r="A26" s="2" t="s">
        <v>12</v>
      </c>
      <c r="B26" s="13">
        <v>406.68</v>
      </c>
      <c r="C26" s="24">
        <v>450</v>
      </c>
      <c r="E26" s="35">
        <f t="shared" si="1"/>
        <v>0.10652109766892881</v>
      </c>
      <c r="F26" s="35">
        <f t="shared" si="0"/>
        <v>0.0011123950622118062</v>
      </c>
    </row>
    <row r="27" spans="1:6" ht="12.75">
      <c r="A27" s="2" t="s">
        <v>13</v>
      </c>
      <c r="B27" s="13">
        <v>200</v>
      </c>
      <c r="C27" s="23">
        <v>200</v>
      </c>
      <c r="E27" s="35">
        <f t="shared" si="1"/>
        <v>0</v>
      </c>
      <c r="F27" s="35">
        <f t="shared" si="0"/>
        <v>0.0004943978054274694</v>
      </c>
    </row>
    <row r="28" spans="1:6" ht="12.75">
      <c r="A28" s="2" t="s">
        <v>90</v>
      </c>
      <c r="B28" s="13">
        <v>1200</v>
      </c>
      <c r="C28" s="24">
        <v>850</v>
      </c>
      <c r="E28" s="35">
        <f t="shared" si="1"/>
        <v>-0.29166666666666663</v>
      </c>
      <c r="F28" s="35">
        <f t="shared" si="0"/>
        <v>0.002101190673066745</v>
      </c>
    </row>
    <row r="29" spans="1:6" ht="12.75">
      <c r="A29" s="2" t="s">
        <v>14</v>
      </c>
      <c r="B29" s="13">
        <v>2200</v>
      </c>
      <c r="C29" s="23">
        <v>2200</v>
      </c>
      <c r="D29" s="41">
        <v>3000</v>
      </c>
      <c r="E29" s="35">
        <f t="shared" si="1"/>
        <v>0</v>
      </c>
      <c r="F29" s="35">
        <f t="shared" si="0"/>
        <v>0.005438375859702163</v>
      </c>
    </row>
    <row r="30" spans="1:6" ht="12.75">
      <c r="A30" s="2" t="s">
        <v>15</v>
      </c>
      <c r="B30" s="13">
        <v>150</v>
      </c>
      <c r="C30" s="23">
        <v>150</v>
      </c>
      <c r="E30" s="35">
        <f t="shared" si="1"/>
        <v>0</v>
      </c>
      <c r="F30" s="35">
        <f t="shared" si="0"/>
        <v>0.00037079835407060203</v>
      </c>
    </row>
    <row r="31" spans="1:6" ht="12.75">
      <c r="A31" s="2" t="s">
        <v>101</v>
      </c>
      <c r="B31" s="13">
        <v>2500</v>
      </c>
      <c r="C31" s="24">
        <v>3120</v>
      </c>
      <c r="E31" s="35">
        <f t="shared" si="1"/>
        <v>0.248</v>
      </c>
      <c r="F31" s="35">
        <f t="shared" si="0"/>
        <v>0.007712605764668523</v>
      </c>
    </row>
    <row r="32" spans="1:6" ht="12.75">
      <c r="A32" s="2" t="s">
        <v>16</v>
      </c>
      <c r="B32" s="13">
        <v>500</v>
      </c>
      <c r="C32" s="23">
        <v>500</v>
      </c>
      <c r="E32" s="35">
        <f t="shared" si="1"/>
        <v>0</v>
      </c>
      <c r="F32" s="35">
        <f t="shared" si="0"/>
        <v>0.0012359945135686735</v>
      </c>
    </row>
    <row r="33" spans="1:6" s="8" customFormat="1" ht="15.75">
      <c r="A33" s="9" t="s">
        <v>17</v>
      </c>
      <c r="B33" s="19"/>
      <c r="C33" s="25"/>
      <c r="D33" s="25"/>
      <c r="E33" s="36"/>
      <c r="F33" s="35"/>
    </row>
    <row r="34" spans="1:6" ht="12.75">
      <c r="A34" s="2" t="s">
        <v>91</v>
      </c>
      <c r="B34" s="13">
        <v>230</v>
      </c>
      <c r="C34" s="23">
        <v>230</v>
      </c>
      <c r="E34" s="35">
        <f>(C34/B34)-1</f>
        <v>0</v>
      </c>
      <c r="F34" s="35">
        <f t="shared" si="0"/>
        <v>0.0005685574762415898</v>
      </c>
    </row>
    <row r="35" spans="1:6" s="8" customFormat="1" ht="15.75">
      <c r="A35" s="9" t="s">
        <v>19</v>
      </c>
      <c r="B35" s="19"/>
      <c r="C35" s="25"/>
      <c r="D35" s="25"/>
      <c r="E35" s="36"/>
      <c r="F35" s="35"/>
    </row>
    <row r="36" spans="1:6" ht="12.75">
      <c r="A36" s="2" t="s">
        <v>92</v>
      </c>
      <c r="B36" s="13">
        <v>550</v>
      </c>
      <c r="C36" s="23">
        <v>550</v>
      </c>
      <c r="E36" s="35">
        <f>(C36/B36)-1</f>
        <v>0</v>
      </c>
      <c r="F36" s="35">
        <f t="shared" si="0"/>
        <v>0.0013595939649255408</v>
      </c>
    </row>
    <row r="37" spans="1:6" ht="12.75">
      <c r="A37" s="2" t="s">
        <v>21</v>
      </c>
      <c r="B37" s="13">
        <v>60</v>
      </c>
      <c r="C37" s="23">
        <v>60</v>
      </c>
      <c r="E37" s="35">
        <f>(C37/B37)-1</f>
        <v>0</v>
      </c>
      <c r="F37" s="35">
        <f t="shared" si="0"/>
        <v>0.0001483193416282408</v>
      </c>
    </row>
    <row r="38" ht="12.75">
      <c r="A38" s="9" t="s">
        <v>22</v>
      </c>
    </row>
    <row r="39" spans="1:6" ht="12.75">
      <c r="A39" s="2" t="s">
        <v>23</v>
      </c>
      <c r="B39" s="13">
        <v>3552.04</v>
      </c>
      <c r="C39" s="24">
        <v>3600</v>
      </c>
      <c r="E39" s="35">
        <f>(C39/B39)-1</f>
        <v>0.013502100201574274</v>
      </c>
      <c r="F39" s="35">
        <f t="shared" si="0"/>
        <v>0.00889916049769445</v>
      </c>
    </row>
    <row r="40" spans="1:6" ht="12.75">
      <c r="A40" s="2" t="s">
        <v>24</v>
      </c>
      <c r="B40" s="13">
        <v>400</v>
      </c>
      <c r="C40" s="24">
        <v>1500</v>
      </c>
      <c r="E40" s="35">
        <f>(C40/B40)-1</f>
        <v>2.75</v>
      </c>
      <c r="F40" s="35">
        <f t="shared" si="0"/>
        <v>0.0037079835407060205</v>
      </c>
    </row>
    <row r="41" spans="1:6" s="8" customFormat="1" ht="15.75">
      <c r="A41" s="9" t="s">
        <v>25</v>
      </c>
      <c r="B41" s="19"/>
      <c r="C41" s="25"/>
      <c r="D41" s="25"/>
      <c r="E41" s="36"/>
      <c r="F41" s="35"/>
    </row>
    <row r="42" spans="1:6" ht="12.75">
      <c r="A42" s="2" t="s">
        <v>100</v>
      </c>
      <c r="B42" s="13">
        <v>1400</v>
      </c>
      <c r="C42" s="23">
        <v>1400</v>
      </c>
      <c r="E42" s="35">
        <f>(C42/B42)-1</f>
        <v>0</v>
      </c>
      <c r="F42" s="35">
        <f t="shared" si="0"/>
        <v>0.003460784637992286</v>
      </c>
    </row>
    <row r="43" spans="1:6" ht="12.75">
      <c r="A43" s="2" t="s">
        <v>93</v>
      </c>
      <c r="B43" s="13">
        <v>1200</v>
      </c>
      <c r="C43" s="23">
        <v>1400</v>
      </c>
      <c r="E43" s="35">
        <f>(C43/B43)-1</f>
        <v>0.16666666666666674</v>
      </c>
      <c r="F43" s="35">
        <f t="shared" si="0"/>
        <v>0.003460784637992286</v>
      </c>
    </row>
    <row r="44" spans="1:6" s="8" customFormat="1" ht="15.75">
      <c r="A44" s="9" t="s">
        <v>26</v>
      </c>
      <c r="B44" s="19"/>
      <c r="C44" s="25"/>
      <c r="D44" s="25"/>
      <c r="E44" s="36"/>
      <c r="F44" s="35"/>
    </row>
    <row r="45" spans="1:6" ht="12.75">
      <c r="A45" s="2" t="s">
        <v>27</v>
      </c>
      <c r="B45" s="13">
        <v>4000</v>
      </c>
      <c r="C45" s="24">
        <v>2500</v>
      </c>
      <c r="E45" s="35">
        <f>(C45/B45)-1</f>
        <v>-0.375</v>
      </c>
      <c r="F45" s="35">
        <f t="shared" si="0"/>
        <v>0.0061799725678433675</v>
      </c>
    </row>
    <row r="46" spans="1:6" s="22" customFormat="1" ht="12.75">
      <c r="A46" s="21" t="s">
        <v>28</v>
      </c>
      <c r="B46" s="13"/>
      <c r="C46" s="26"/>
      <c r="D46" s="26"/>
      <c r="E46" s="37"/>
      <c r="F46" s="35"/>
    </row>
    <row r="47" ht="11.25" customHeight="1">
      <c r="A47" s="9" t="s">
        <v>29</v>
      </c>
    </row>
    <row r="48" spans="1:6" ht="12.75">
      <c r="A48" s="2" t="s">
        <v>30</v>
      </c>
      <c r="B48" s="13">
        <v>2500</v>
      </c>
      <c r="C48" s="23">
        <v>2500</v>
      </c>
      <c r="E48" s="35">
        <f>(C48/B48)-1</f>
        <v>0</v>
      </c>
      <c r="F48" s="35">
        <f t="shared" si="0"/>
        <v>0.0061799725678433675</v>
      </c>
    </row>
    <row r="49" ht="12.75">
      <c r="A49" s="9" t="s">
        <v>31</v>
      </c>
    </row>
    <row r="50" spans="1:6" ht="12.75">
      <c r="A50" s="2" t="s">
        <v>32</v>
      </c>
      <c r="B50" s="13">
        <v>100</v>
      </c>
      <c r="C50" s="23">
        <v>100</v>
      </c>
      <c r="E50" s="35">
        <f>(C50/B50)-1</f>
        <v>0</v>
      </c>
      <c r="F50" s="35">
        <f t="shared" si="0"/>
        <v>0.0002471989027137347</v>
      </c>
    </row>
    <row r="51" spans="1:6" s="11" customFormat="1" ht="12.75">
      <c r="A51" s="7" t="s">
        <v>33</v>
      </c>
      <c r="B51" s="13">
        <f>SUM(B24:B50)</f>
        <v>35548.72</v>
      </c>
      <c r="C51" s="24">
        <f>SUM(C24:C50)</f>
        <v>34750</v>
      </c>
      <c r="D51" s="24"/>
      <c r="E51" s="35">
        <f>(C51/B51)-1</f>
        <v>-0.022468319534430514</v>
      </c>
      <c r="F51" s="35">
        <f t="shared" si="0"/>
        <v>0.0859016186930228</v>
      </c>
    </row>
    <row r="54" ht="12.75">
      <c r="A54" s="10" t="s">
        <v>40</v>
      </c>
    </row>
    <row r="55" ht="12.75">
      <c r="A55" s="9" t="s">
        <v>41</v>
      </c>
    </row>
    <row r="56" spans="1:6" ht="12.75">
      <c r="A56" s="2" t="s">
        <v>44</v>
      </c>
      <c r="B56" s="13">
        <v>2500</v>
      </c>
      <c r="C56" s="24">
        <v>4500</v>
      </c>
      <c r="E56" s="35">
        <f>(C56/B56)-1</f>
        <v>0.8</v>
      </c>
      <c r="F56" s="35">
        <f t="shared" si="0"/>
        <v>0.01112395062211806</v>
      </c>
    </row>
    <row r="57" spans="1:6" ht="12.75">
      <c r="A57" s="2" t="s">
        <v>42</v>
      </c>
      <c r="B57" s="13">
        <v>0</v>
      </c>
      <c r="C57" s="24">
        <v>3000</v>
      </c>
      <c r="E57" s="35" t="s">
        <v>110</v>
      </c>
      <c r="F57" s="35">
        <f t="shared" si="0"/>
        <v>0.007415967081412041</v>
      </c>
    </row>
    <row r="58" spans="1:6" ht="12.75">
      <c r="A58" s="2" t="s">
        <v>43</v>
      </c>
      <c r="B58" s="13">
        <v>700</v>
      </c>
      <c r="C58" s="24">
        <v>800</v>
      </c>
      <c r="E58" s="35">
        <f>(C58/B58)-1</f>
        <v>0.1428571428571428</v>
      </c>
      <c r="F58" s="35">
        <f t="shared" si="0"/>
        <v>0.001977591221709878</v>
      </c>
    </row>
    <row r="59" spans="1:6" ht="12.75">
      <c r="A59" s="2" t="s">
        <v>45</v>
      </c>
      <c r="B59" s="13">
        <v>600</v>
      </c>
      <c r="C59" s="24">
        <v>500</v>
      </c>
      <c r="E59" s="35">
        <f>(C59/B59)-1</f>
        <v>-0.16666666666666663</v>
      </c>
      <c r="F59" s="35">
        <f t="shared" si="0"/>
        <v>0.0012359945135686735</v>
      </c>
    </row>
    <row r="60" spans="1:6" ht="12.75">
      <c r="A60" s="2" t="s">
        <v>46</v>
      </c>
      <c r="B60" s="13">
        <v>2000</v>
      </c>
      <c r="C60" s="23">
        <v>2000</v>
      </c>
      <c r="E60" s="35">
        <f>(C60/B60)-1</f>
        <v>0</v>
      </c>
      <c r="F60" s="35">
        <f t="shared" si="0"/>
        <v>0.004943978054274694</v>
      </c>
    </row>
    <row r="61" ht="12.75">
      <c r="A61" s="9" t="s">
        <v>102</v>
      </c>
    </row>
    <row r="62" spans="1:6" ht="12.75">
      <c r="A62" s="2" t="s">
        <v>18</v>
      </c>
      <c r="B62" s="13">
        <v>1332</v>
      </c>
      <c r="C62" s="23">
        <v>1332</v>
      </c>
      <c r="E62" s="35">
        <f>(C62/B62)-1</f>
        <v>0</v>
      </c>
      <c r="F62" s="35">
        <f t="shared" si="0"/>
        <v>0.003292689384146946</v>
      </c>
    </row>
    <row r="63" spans="1:6" ht="12.75">
      <c r="A63" s="2" t="s">
        <v>20</v>
      </c>
      <c r="B63" s="13">
        <v>500</v>
      </c>
      <c r="C63" s="23">
        <v>500</v>
      </c>
      <c r="E63" s="35">
        <f>(C63/B63)-1</f>
        <v>0</v>
      </c>
      <c r="F63" s="35">
        <f t="shared" si="0"/>
        <v>0.0012359945135686735</v>
      </c>
    </row>
    <row r="64" ht="12.75">
      <c r="A64" s="9" t="s">
        <v>47</v>
      </c>
    </row>
    <row r="65" spans="1:6" ht="12.75">
      <c r="A65" s="2" t="s">
        <v>48</v>
      </c>
      <c r="B65" s="13">
        <v>3000</v>
      </c>
      <c r="C65" s="23">
        <v>3000</v>
      </c>
      <c r="E65" s="35">
        <f>(C65/B65)-1</f>
        <v>0</v>
      </c>
      <c r="F65" s="35">
        <f t="shared" si="0"/>
        <v>0.007415967081412041</v>
      </c>
    </row>
    <row r="66" spans="1:6" ht="12.75">
      <c r="A66" s="2" t="s">
        <v>49</v>
      </c>
      <c r="B66" s="13">
        <v>225</v>
      </c>
      <c r="C66" s="23">
        <v>225</v>
      </c>
      <c r="E66" s="35">
        <f>(C66/B66)-1</f>
        <v>0</v>
      </c>
      <c r="F66" s="35">
        <f t="shared" si="0"/>
        <v>0.0005561975311059031</v>
      </c>
    </row>
    <row r="67" spans="1:6" ht="12.75">
      <c r="A67" s="2" t="s">
        <v>98</v>
      </c>
      <c r="B67" s="13">
        <v>275</v>
      </c>
      <c r="C67" s="24">
        <v>300</v>
      </c>
      <c r="E67" s="35">
        <f>(C67/B67)-1</f>
        <v>0.09090909090909083</v>
      </c>
      <c r="F67" s="35">
        <f t="shared" si="0"/>
        <v>0.0007415967081412041</v>
      </c>
    </row>
    <row r="68" ht="12.75">
      <c r="A68" s="9" t="s">
        <v>50</v>
      </c>
    </row>
    <row r="69" spans="1:6" ht="12.75">
      <c r="A69" s="2" t="s">
        <v>51</v>
      </c>
      <c r="B69" s="13">
        <v>9000</v>
      </c>
      <c r="C69" s="24">
        <v>6500</v>
      </c>
      <c r="E69" s="35">
        <f>(C69/B69)-1</f>
        <v>-0.2777777777777778</v>
      </c>
      <c r="F69" s="35">
        <f t="shared" si="0"/>
        <v>0.016067928676392756</v>
      </c>
    </row>
    <row r="70" spans="1:6" ht="12.75">
      <c r="A70" s="2" t="s">
        <v>52</v>
      </c>
      <c r="B70" s="13">
        <v>2000</v>
      </c>
      <c r="C70" s="24">
        <v>2000</v>
      </c>
      <c r="E70" s="35">
        <f>(C70/B70)-1</f>
        <v>0</v>
      </c>
      <c r="F70" s="35">
        <f t="shared" si="0"/>
        <v>0.004943978054274694</v>
      </c>
    </row>
    <row r="71" spans="1:6" ht="12.75">
      <c r="A71" s="2" t="s">
        <v>99</v>
      </c>
      <c r="B71" s="13">
        <v>5000</v>
      </c>
      <c r="C71" s="24">
        <v>0</v>
      </c>
      <c r="E71" s="35">
        <f>(C71/B71)-1</f>
        <v>-1</v>
      </c>
      <c r="F71" s="35">
        <f t="shared" si="0"/>
        <v>0</v>
      </c>
    </row>
    <row r="72" spans="1:6" ht="12.75">
      <c r="A72" s="2" t="s">
        <v>53</v>
      </c>
      <c r="B72" s="13">
        <v>300</v>
      </c>
      <c r="C72" s="23">
        <v>300</v>
      </c>
      <c r="E72" s="35">
        <f>(C72/B72)-1</f>
        <v>0</v>
      </c>
      <c r="F72" s="35">
        <f t="shared" si="0"/>
        <v>0.0007415967081412041</v>
      </c>
    </row>
    <row r="73" spans="1:6" ht="12.75">
      <c r="A73" s="2" t="s">
        <v>54</v>
      </c>
      <c r="B73" s="13">
        <v>500</v>
      </c>
      <c r="C73" s="23">
        <v>500</v>
      </c>
      <c r="E73" s="35">
        <f>(C73/B73)-1</f>
        <v>0</v>
      </c>
      <c r="F73" s="35">
        <f t="shared" si="0"/>
        <v>0.0012359945135686735</v>
      </c>
    </row>
    <row r="74" spans="1:6" s="12" customFormat="1" ht="12.75">
      <c r="A74" s="9" t="s">
        <v>55</v>
      </c>
      <c r="B74" s="20"/>
      <c r="C74" s="27"/>
      <c r="D74" s="27"/>
      <c r="E74" s="38"/>
      <c r="F74" s="35"/>
    </row>
    <row r="75" spans="1:6" ht="12.75">
      <c r="A75" s="2" t="s">
        <v>56</v>
      </c>
      <c r="B75" s="13">
        <v>13.75</v>
      </c>
      <c r="C75" s="23">
        <v>13.75</v>
      </c>
      <c r="E75" s="35">
        <f>(C75/B75)-1</f>
        <v>0</v>
      </c>
      <c r="F75" s="35">
        <f t="shared" si="0"/>
        <v>3.3989849123138524E-05</v>
      </c>
    </row>
    <row r="76" spans="1:6" ht="12.75">
      <c r="A76" s="2" t="s">
        <v>57</v>
      </c>
      <c r="B76" s="13">
        <v>0</v>
      </c>
      <c r="C76" s="23">
        <v>0</v>
      </c>
      <c r="E76" s="35" t="s">
        <v>110</v>
      </c>
      <c r="F76" s="35">
        <f t="shared" si="0"/>
        <v>0</v>
      </c>
    </row>
    <row r="77" ht="12.75">
      <c r="A77" s="9" t="s">
        <v>58</v>
      </c>
    </row>
    <row r="78" spans="1:6" ht="12.75">
      <c r="A78" s="2" t="s">
        <v>59</v>
      </c>
      <c r="B78" s="13">
        <v>3000</v>
      </c>
      <c r="C78" s="23">
        <v>3000</v>
      </c>
      <c r="E78" s="35">
        <f>(C78/B78)-1</f>
        <v>0</v>
      </c>
      <c r="F78" s="35">
        <f t="shared" si="0"/>
        <v>0.007415967081412041</v>
      </c>
    </row>
    <row r="79" spans="1:6" s="12" customFormat="1" ht="12.75">
      <c r="A79" s="9" t="s">
        <v>60</v>
      </c>
      <c r="B79" s="20"/>
      <c r="C79" s="27"/>
      <c r="D79" s="27"/>
      <c r="E79" s="38"/>
      <c r="F79" s="35"/>
    </row>
    <row r="80" spans="1:6" ht="12.75">
      <c r="A80" s="2" t="s">
        <v>61</v>
      </c>
      <c r="B80" s="13">
        <v>1000</v>
      </c>
      <c r="C80" s="24">
        <v>2500</v>
      </c>
      <c r="E80" s="35">
        <f>(C80/B80)-1</f>
        <v>1.5</v>
      </c>
      <c r="F80" s="35">
        <f aca="true" t="shared" si="2" ref="F79:F124">C80/$C$124</f>
        <v>0.0061799725678433675</v>
      </c>
    </row>
    <row r="81" spans="1:6" ht="12.75">
      <c r="A81" s="18" t="s">
        <v>96</v>
      </c>
      <c r="B81" s="13">
        <v>200</v>
      </c>
      <c r="C81" s="24">
        <v>500</v>
      </c>
      <c r="E81" s="35">
        <f>(C81/B81)-1</f>
        <v>1.5</v>
      </c>
      <c r="F81" s="35">
        <f t="shared" si="2"/>
        <v>0.0012359945135686735</v>
      </c>
    </row>
    <row r="82" spans="1:6" ht="12.75">
      <c r="A82" s="7" t="s">
        <v>62</v>
      </c>
      <c r="B82" s="13">
        <f>SUM(B56:B81)</f>
        <v>32145.75</v>
      </c>
      <c r="C82" s="24">
        <f>SUM(C56:C81)</f>
        <v>31470.75</v>
      </c>
      <c r="E82" s="35">
        <f>(C82/B82)-1</f>
        <v>-0.020998110170084683</v>
      </c>
      <c r="F82" s="35">
        <f t="shared" si="2"/>
        <v>0.07779534867578267</v>
      </c>
    </row>
    <row r="83" ht="12.75">
      <c r="A83" s="7"/>
    </row>
    <row r="85" ht="12.75">
      <c r="A85" s="10" t="s">
        <v>67</v>
      </c>
    </row>
    <row r="86" ht="12.75">
      <c r="A86" s="9" t="s">
        <v>68</v>
      </c>
    </row>
    <row r="87" spans="1:6" s="16" customFormat="1" ht="12.75">
      <c r="A87" s="10" t="s">
        <v>69</v>
      </c>
      <c r="B87" s="13"/>
      <c r="C87" s="28"/>
      <c r="D87" s="28"/>
      <c r="E87" s="39"/>
      <c r="F87" s="35"/>
    </row>
    <row r="88" spans="1:6" s="16" customFormat="1" ht="12.75">
      <c r="A88" s="6" t="s">
        <v>70</v>
      </c>
      <c r="B88" s="13"/>
      <c r="C88" s="28">
        <v>0</v>
      </c>
      <c r="D88" s="28"/>
      <c r="E88" s="35"/>
      <c r="F88" s="35">
        <f t="shared" si="2"/>
        <v>0</v>
      </c>
    </row>
    <row r="89" spans="1:6" s="16" customFormat="1" ht="12.75">
      <c r="A89" s="10" t="s">
        <v>71</v>
      </c>
      <c r="B89" s="13"/>
      <c r="C89" s="28"/>
      <c r="D89" s="28"/>
      <c r="E89" s="39"/>
      <c r="F89" s="35"/>
    </row>
    <row r="90" spans="1:6" s="16" customFormat="1" ht="12.75">
      <c r="A90" s="6" t="s">
        <v>72</v>
      </c>
      <c r="B90" s="13">
        <v>2500</v>
      </c>
      <c r="C90" s="24">
        <v>0</v>
      </c>
      <c r="D90" s="28"/>
      <c r="E90" s="35">
        <f>(C90/B90)-1</f>
        <v>-1</v>
      </c>
      <c r="F90" s="35">
        <f t="shared" si="2"/>
        <v>0</v>
      </c>
    </row>
    <row r="91" spans="1:6" s="16" customFormat="1" ht="12.75">
      <c r="A91" s="10" t="s">
        <v>73</v>
      </c>
      <c r="B91" s="13"/>
      <c r="C91" s="28"/>
      <c r="D91" s="28"/>
      <c r="E91" s="39"/>
      <c r="F91" s="35"/>
    </row>
    <row r="92" spans="1:6" s="16" customFormat="1" ht="12.75">
      <c r="A92" s="6" t="s">
        <v>74</v>
      </c>
      <c r="B92" s="13">
        <v>600</v>
      </c>
      <c r="C92" s="24">
        <v>1500</v>
      </c>
      <c r="D92" s="28"/>
      <c r="E92" s="35">
        <f>(C92/B92)-1</f>
        <v>1.5</v>
      </c>
      <c r="F92" s="35">
        <f t="shared" si="2"/>
        <v>0.0037079835407060205</v>
      </c>
    </row>
    <row r="93" spans="1:8" s="16" customFormat="1" ht="12.75">
      <c r="A93" s="6" t="s">
        <v>75</v>
      </c>
      <c r="B93" s="13">
        <v>5940.1</v>
      </c>
      <c r="C93" s="24">
        <v>5888.77</v>
      </c>
      <c r="D93" s="28"/>
      <c r="E93" s="35">
        <f>(C93/B93)-1</f>
        <v>-0.008641268665510626</v>
      </c>
      <c r="F93" s="35">
        <f t="shared" si="2"/>
        <v>0.014556974823335596</v>
      </c>
      <c r="G93" s="29"/>
      <c r="H93" s="29"/>
    </row>
    <row r="94" spans="1:6" s="16" customFormat="1" ht="12.75">
      <c r="A94" s="6" t="s">
        <v>76</v>
      </c>
      <c r="B94" s="13">
        <v>444</v>
      </c>
      <c r="C94" s="24">
        <v>444</v>
      </c>
      <c r="D94" s="28"/>
      <c r="E94" s="35">
        <f>(C94/B94)-1</f>
        <v>0</v>
      </c>
      <c r="F94" s="35">
        <f t="shared" si="2"/>
        <v>0.001097563128048982</v>
      </c>
    </row>
    <row r="95" spans="1:6" s="16" customFormat="1" ht="12.75">
      <c r="A95" s="6" t="s">
        <v>77</v>
      </c>
      <c r="B95" s="13">
        <v>100</v>
      </c>
      <c r="C95" s="24">
        <v>100</v>
      </c>
      <c r="D95" s="28"/>
      <c r="E95" s="35">
        <f>(C95/B95)-1</f>
        <v>0</v>
      </c>
      <c r="F95" s="35">
        <f t="shared" si="2"/>
        <v>0.0002471989027137347</v>
      </c>
    </row>
    <row r="96" spans="1:6" s="16" customFormat="1" ht="12.75">
      <c r="A96" s="6" t="s">
        <v>78</v>
      </c>
      <c r="B96" s="13">
        <v>36255</v>
      </c>
      <c r="C96" s="24">
        <v>36500</v>
      </c>
      <c r="D96" s="28"/>
      <c r="E96" s="35">
        <f>(C96/B96)-1</f>
        <v>0.006757688594676514</v>
      </c>
      <c r="F96" s="35">
        <f t="shared" si="2"/>
        <v>0.09022759949051316</v>
      </c>
    </row>
    <row r="97" spans="1:6" s="16" customFormat="1" ht="12.75">
      <c r="A97" s="10" t="s">
        <v>79</v>
      </c>
      <c r="B97" s="13"/>
      <c r="C97" s="28"/>
      <c r="D97" s="28"/>
      <c r="E97" s="39"/>
      <c r="F97" s="35"/>
    </row>
    <row r="98" spans="1:6" s="16" customFormat="1" ht="12.75">
      <c r="A98" s="6" t="s">
        <v>74</v>
      </c>
      <c r="B98" s="13">
        <v>600</v>
      </c>
      <c r="C98" s="24">
        <v>600</v>
      </c>
      <c r="D98" s="28"/>
      <c r="E98" s="35">
        <f>(C98/B98)-1</f>
        <v>0</v>
      </c>
      <c r="F98" s="35">
        <f t="shared" si="2"/>
        <v>0.0014831934162824081</v>
      </c>
    </row>
    <row r="99" spans="1:6" s="16" customFormat="1" ht="12.75">
      <c r="A99" s="6" t="s">
        <v>75</v>
      </c>
      <c r="B99" s="13">
        <v>5554.7</v>
      </c>
      <c r="C99" s="24">
        <v>5888.77</v>
      </c>
      <c r="D99" s="28"/>
      <c r="E99" s="35">
        <f>(C99/B99)-1</f>
        <v>0.06014186184672443</v>
      </c>
      <c r="F99" s="35">
        <f t="shared" si="2"/>
        <v>0.014556974823335596</v>
      </c>
    </row>
    <row r="100" spans="1:6" s="16" customFormat="1" ht="12.75">
      <c r="A100" s="6" t="s">
        <v>76</v>
      </c>
      <c r="B100" s="13">
        <v>440</v>
      </c>
      <c r="C100" s="28">
        <v>444</v>
      </c>
      <c r="D100" s="28"/>
      <c r="E100" s="35">
        <f>(C100/B100)-1</f>
        <v>0.009090909090909038</v>
      </c>
      <c r="F100" s="35">
        <f t="shared" si="2"/>
        <v>0.001097563128048982</v>
      </c>
    </row>
    <row r="101" spans="1:6" s="16" customFormat="1" ht="12.75">
      <c r="A101" s="6" t="s">
        <v>77</v>
      </c>
      <c r="B101" s="13">
        <v>100</v>
      </c>
      <c r="C101" s="28">
        <v>100</v>
      </c>
      <c r="D101" s="28"/>
      <c r="E101" s="35">
        <f>(C101/B101)-1</f>
        <v>0</v>
      </c>
      <c r="F101" s="35">
        <f t="shared" si="2"/>
        <v>0.0002471989027137347</v>
      </c>
    </row>
    <row r="102" spans="1:6" s="16" customFormat="1" ht="12.75">
      <c r="A102" s="6" t="s">
        <v>78</v>
      </c>
      <c r="B102" s="13">
        <v>19462.5</v>
      </c>
      <c r="C102" s="24">
        <v>20435.63</v>
      </c>
      <c r="D102" s="28"/>
      <c r="E102" s="35">
        <f>(C102/B102)-1</f>
        <v>0.05000025690430321</v>
      </c>
      <c r="F102" s="35">
        <f t="shared" si="2"/>
        <v>0.05051665312263878</v>
      </c>
    </row>
    <row r="103" spans="1:6" s="16" customFormat="1" ht="12.75">
      <c r="A103" s="17" t="s">
        <v>80</v>
      </c>
      <c r="B103" s="13"/>
      <c r="C103" s="28"/>
      <c r="D103" s="28"/>
      <c r="E103" s="39"/>
      <c r="F103" s="35"/>
    </row>
    <row r="104" spans="1:6" s="16" customFormat="1" ht="12.75">
      <c r="A104" s="6" t="s">
        <v>74</v>
      </c>
      <c r="B104" s="13">
        <v>2600</v>
      </c>
      <c r="C104" s="28">
        <v>2600</v>
      </c>
      <c r="D104" s="28"/>
      <c r="E104" s="35">
        <f>(C104/B104)-1</f>
        <v>0</v>
      </c>
      <c r="F104" s="35">
        <f t="shared" si="2"/>
        <v>0.006427171470557103</v>
      </c>
    </row>
    <row r="105" spans="1:6" s="16" customFormat="1" ht="12.75">
      <c r="A105" s="6" t="s">
        <v>75</v>
      </c>
      <c r="B105" s="13">
        <v>5171.54</v>
      </c>
      <c r="C105" s="24">
        <v>5888.77</v>
      </c>
      <c r="D105" s="28"/>
      <c r="E105" s="35">
        <f>(C105/B105)-1</f>
        <v>0.13868789567517625</v>
      </c>
      <c r="F105" s="35">
        <f t="shared" si="2"/>
        <v>0.014556974823335596</v>
      </c>
    </row>
    <row r="106" spans="1:6" s="16" customFormat="1" ht="12.75">
      <c r="A106" s="6" t="s">
        <v>76</v>
      </c>
      <c r="B106" s="13">
        <v>444</v>
      </c>
      <c r="C106" s="28">
        <v>444</v>
      </c>
      <c r="D106" s="28"/>
      <c r="E106" s="35">
        <f>(C106/B106)-1</f>
        <v>0</v>
      </c>
      <c r="F106" s="35">
        <f t="shared" si="2"/>
        <v>0.001097563128048982</v>
      </c>
    </row>
    <row r="107" spans="1:6" s="16" customFormat="1" ht="12.75">
      <c r="A107" s="6" t="s">
        <v>77</v>
      </c>
      <c r="B107" s="13">
        <v>100</v>
      </c>
      <c r="C107" s="28">
        <v>100</v>
      </c>
      <c r="D107" s="28"/>
      <c r="E107" s="35">
        <f>(C107/B107)-1</f>
        <v>0</v>
      </c>
      <c r="F107" s="35">
        <f t="shared" si="2"/>
        <v>0.0002471989027137347</v>
      </c>
    </row>
    <row r="108" spans="1:6" s="16" customFormat="1" ht="12.75">
      <c r="A108" s="6" t="s">
        <v>81</v>
      </c>
      <c r="B108" s="13">
        <v>39475</v>
      </c>
      <c r="C108" s="24">
        <v>41448.75</v>
      </c>
      <c r="D108" s="28"/>
      <c r="E108" s="35">
        <f>(C108/B108)-1</f>
        <v>0.050000000000000044</v>
      </c>
      <c r="F108" s="35">
        <f t="shared" si="2"/>
        <v>0.10246085518855912</v>
      </c>
    </row>
    <row r="109" ht="12.75">
      <c r="A109" s="9" t="s">
        <v>82</v>
      </c>
    </row>
    <row r="110" spans="1:6" ht="12.75">
      <c r="A110" s="18" t="s">
        <v>83</v>
      </c>
      <c r="B110" s="13">
        <v>9000</v>
      </c>
      <c r="C110" s="24">
        <v>9900</v>
      </c>
      <c r="E110" s="35">
        <f>(C110/B110)-1</f>
        <v>0.10000000000000009</v>
      </c>
      <c r="F110" s="35">
        <f t="shared" si="2"/>
        <v>0.024472691368659736</v>
      </c>
    </row>
    <row r="111" spans="1:6" ht="12.75">
      <c r="A111" s="2" t="s">
        <v>84</v>
      </c>
      <c r="B111" s="13">
        <v>2000</v>
      </c>
      <c r="C111" s="24">
        <v>2120</v>
      </c>
      <c r="E111" s="35">
        <f>(C111/B111)-1</f>
        <v>0.06000000000000005</v>
      </c>
      <c r="F111" s="35">
        <f t="shared" si="2"/>
        <v>0.005240616737531176</v>
      </c>
    </row>
    <row r="112" spans="1:6" ht="12.75">
      <c r="A112" s="2" t="s">
        <v>85</v>
      </c>
      <c r="B112" s="13">
        <v>550</v>
      </c>
      <c r="C112" s="23">
        <v>550</v>
      </c>
      <c r="E112" s="35">
        <f>(C112/B112)-1</f>
        <v>0</v>
      </c>
      <c r="F112" s="35">
        <f t="shared" si="2"/>
        <v>0.0013595939649255408</v>
      </c>
    </row>
    <row r="113" spans="1:6" ht="12.75">
      <c r="A113" s="7" t="s">
        <v>87</v>
      </c>
      <c r="B113" s="13">
        <f>SUM(B87:B112)</f>
        <v>131336.83999999997</v>
      </c>
      <c r="C113" s="24">
        <f>SUM(C88:C112)</f>
        <v>134952.69</v>
      </c>
      <c r="E113" s="35">
        <f>(C113/B113)-1</f>
        <v>0.027531117697060736</v>
      </c>
      <c r="F113" s="35">
        <f t="shared" si="2"/>
        <v>0.333601568862668</v>
      </c>
    </row>
    <row r="116" spans="1:2" ht="12.75">
      <c r="A116" s="14" t="s">
        <v>63</v>
      </c>
      <c r="B116" s="15"/>
    </row>
    <row r="117" spans="1:6" ht="12.75">
      <c r="A117" s="2" t="s">
        <v>64</v>
      </c>
      <c r="B117" s="13">
        <v>1076</v>
      </c>
      <c r="C117" s="24">
        <v>1183.5</v>
      </c>
      <c r="E117" s="35">
        <f>(C117/B117)-1</f>
        <v>0.09990706319702602</v>
      </c>
      <c r="F117" s="35">
        <f t="shared" si="2"/>
        <v>0.0029255990136170503</v>
      </c>
    </row>
    <row r="118" spans="1:6" ht="12.75">
      <c r="A118" s="2" t="s">
        <v>65</v>
      </c>
      <c r="B118" s="13">
        <v>1000</v>
      </c>
      <c r="C118" s="23">
        <v>1000</v>
      </c>
      <c r="E118" s="35">
        <f>(C118/B118)-1</f>
        <v>0</v>
      </c>
      <c r="F118" s="35">
        <f t="shared" si="2"/>
        <v>0.002471989027137347</v>
      </c>
    </row>
    <row r="119" spans="1:6" ht="12.75">
      <c r="A119" s="2" t="s">
        <v>66</v>
      </c>
      <c r="B119" s="13">
        <v>1100</v>
      </c>
      <c r="C119" s="23">
        <v>1100</v>
      </c>
      <c r="E119" s="35">
        <f>(C119/B119)-1</f>
        <v>0</v>
      </c>
      <c r="F119" s="35">
        <f t="shared" si="2"/>
        <v>0.0027191879298510816</v>
      </c>
    </row>
    <row r="120" spans="1:6" ht="12.75">
      <c r="A120" s="2" t="s">
        <v>103</v>
      </c>
      <c r="B120" s="13">
        <v>0</v>
      </c>
      <c r="C120" s="24">
        <v>2000</v>
      </c>
      <c r="E120" s="35" t="s">
        <v>110</v>
      </c>
      <c r="F120" s="35">
        <f t="shared" si="2"/>
        <v>0.004943978054274694</v>
      </c>
    </row>
    <row r="121" spans="1:6" ht="12.75">
      <c r="A121" s="7" t="s">
        <v>97</v>
      </c>
      <c r="B121" s="13">
        <f>SUM(B117:B120)</f>
        <v>3176</v>
      </c>
      <c r="C121" s="24">
        <f>SUM(C117:C120)</f>
        <v>5283.5</v>
      </c>
      <c r="E121" s="35">
        <f>(C121/B121)-1</f>
        <v>0.6635705289672544</v>
      </c>
      <c r="F121" s="35">
        <f t="shared" si="2"/>
        <v>0.013060754024880173</v>
      </c>
    </row>
    <row r="122" ht="12.75">
      <c r="A122" s="10"/>
    </row>
    <row r="123" ht="12.75">
      <c r="A123" s="7" t="s">
        <v>86</v>
      </c>
    </row>
    <row r="124" spans="1:6" ht="12.75">
      <c r="A124" s="10" t="s">
        <v>88</v>
      </c>
      <c r="B124" s="13">
        <f>SUM(B113,B121,B82,B19,B51)</f>
        <v>381140.67999999993</v>
      </c>
      <c r="C124" s="24">
        <f>C121+C113+C82+C51+C19</f>
        <v>404532.54000000004</v>
      </c>
      <c r="E124" s="35">
        <f>(C124/B124)-1</f>
        <v>0.06137329660009039</v>
      </c>
      <c r="F124" s="34">
        <f t="shared" si="2"/>
        <v>1</v>
      </c>
    </row>
    <row r="125" spans="1:3" ht="12.75">
      <c r="A125" s="10"/>
      <c r="C125" s="24"/>
    </row>
    <row r="126" spans="1:3" ht="12.75">
      <c r="A126" s="10"/>
      <c r="C126" s="24"/>
    </row>
    <row r="127" spans="1:5" ht="12.75">
      <c r="A127" s="10" t="s">
        <v>1</v>
      </c>
      <c r="B127" s="13">
        <f>B9</f>
        <v>357452.24</v>
      </c>
      <c r="C127" s="24">
        <f>C9</f>
        <v>377764.63</v>
      </c>
      <c r="E127" s="35">
        <f>(C127/B127)-1</f>
        <v>0.05682546569018565</v>
      </c>
    </row>
    <row r="128" spans="1:5" ht="12.75">
      <c r="A128" s="10" t="s">
        <v>8</v>
      </c>
      <c r="B128" s="13">
        <f>B124</f>
        <v>381140.67999999993</v>
      </c>
      <c r="C128" s="24">
        <f>C124</f>
        <v>404532.54000000004</v>
      </c>
      <c r="E128" s="35">
        <f>(C128/B128)-1</f>
        <v>0.06137329660009039</v>
      </c>
    </row>
    <row r="129" spans="1:5" ht="12.75">
      <c r="A129" s="10" t="s">
        <v>89</v>
      </c>
      <c r="B129" s="13">
        <f>B127-B128</f>
        <v>-23688.439999999944</v>
      </c>
      <c r="C129" s="30">
        <f>C127-C128</f>
        <v>-26767.910000000033</v>
      </c>
      <c r="E129" s="35">
        <f>(C129/B129)-1</f>
        <v>0.12999885176060966</v>
      </c>
    </row>
    <row r="130" ht="12.75">
      <c r="A130" s="10"/>
    </row>
    <row r="131" ht="12.75">
      <c r="A131" s="10"/>
    </row>
  </sheetData>
  <printOptions gridLines="1"/>
  <pageMargins left="0.5" right="0.5" top="0.5" bottom="0.5" header="0.5" footer="0.5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Graduate Teaching Fellows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Mark Harmon</cp:lastModifiedBy>
  <cp:lastPrinted>2005-06-15T16:23:26Z</cp:lastPrinted>
  <dcterms:created xsi:type="dcterms:W3CDTF">2005-05-17T22:58:51Z</dcterms:created>
  <dcterms:modified xsi:type="dcterms:W3CDTF">2007-01-09T17:53:01Z</dcterms:modified>
  <cp:category/>
  <cp:version/>
  <cp:contentType/>
  <cp:contentStatus/>
</cp:coreProperties>
</file>